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315" windowHeight="7455"/>
  </bookViews>
  <sheets>
    <sheet name="BNI Final Transaction Terms" sheetId="1" r:id="rId1"/>
  </sheets>
  <calcPr calcId="125725"/>
</workbook>
</file>

<file path=xl/calcChain.xml><?xml version="1.0" encoding="utf-8"?>
<calcChain xmlns="http://schemas.openxmlformats.org/spreadsheetml/2006/main">
  <c r="C15" i="1"/>
  <c r="C14"/>
  <c r="D8"/>
  <c r="D9"/>
  <c r="C8"/>
  <c r="E8" s="1"/>
  <c r="C7"/>
  <c r="E7" s="1"/>
  <c r="B6"/>
  <c r="C6" s="1"/>
  <c r="E6" s="1"/>
  <c r="D15" l="1"/>
  <c r="E15" s="1"/>
  <c r="D14"/>
  <c r="E14" s="1"/>
  <c r="E16" s="1"/>
  <c r="C9"/>
  <c r="E9" s="1"/>
</calcChain>
</file>

<file path=xl/sharedStrings.xml><?xml version="1.0" encoding="utf-8"?>
<sst xmlns="http://schemas.openxmlformats.org/spreadsheetml/2006/main" count="19" uniqueCount="19">
  <si>
    <t>Shares of BNI</t>
  </si>
  <si>
    <t xml:space="preserve">     Elected Cash</t>
  </si>
  <si>
    <t xml:space="preserve">     Elected Stock</t>
  </si>
  <si>
    <t xml:space="preserve">     No Election</t>
  </si>
  <si>
    <t>BNI Elections</t>
  </si>
  <si>
    <t>Cash Value Paid ($)</t>
  </si>
  <si>
    <t>Stock Value Paid ($)</t>
  </si>
  <si>
    <t>Totals</t>
  </si>
  <si>
    <t>Total Consideration</t>
  </si>
  <si>
    <t>Shares Issued</t>
  </si>
  <si>
    <t>Calculation of Effective Price of Berkshire Shares Issued</t>
  </si>
  <si>
    <t>Burlington Northern Shareholder Elections</t>
  </si>
  <si>
    <t>Share Class</t>
  </si>
  <si>
    <t>BRKA</t>
  </si>
  <si>
    <t>BRKB</t>
  </si>
  <si>
    <t xml:space="preserve">% of Value </t>
  </si>
  <si>
    <t>Total Value</t>
  </si>
  <si>
    <t>Price/Share</t>
  </si>
  <si>
    <t>The Rational Walk, February 12, 2010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</si>
</sst>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5" formatCode="_(* #,##0_);_(* \(#,##0\);_(* &quot;-&quot;??_);_(@_)"/>
    <numFmt numFmtId="167" formatCode="_(* #,##0.0000_);_(* \(#,##0.0000\);_(* &quot;-&quot;??_);_(@_)"/>
    <numFmt numFmtId="176" formatCode="0.000000%"/>
    <numFmt numFmtId="179" formatCode="_(* #,##0.0000000000_);_(* \(#,##0.000000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165" fontId="3" fillId="0" borderId="0" xfId="1" applyNumberFormat="1" applyFont="1"/>
    <xf numFmtId="43" fontId="2" fillId="0" borderId="0" xfId="1" applyFont="1"/>
    <xf numFmtId="0" fontId="3" fillId="0" borderId="0" xfId="0" applyFont="1" applyAlignment="1">
      <alignment vertical="top" wrapText="1"/>
    </xf>
    <xf numFmtId="165" fontId="3" fillId="0" borderId="0" xfId="1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3" fontId="2" fillId="0" borderId="0" xfId="1" applyNumberFormat="1" applyFont="1"/>
    <xf numFmtId="165" fontId="2" fillId="0" borderId="0" xfId="0" applyNumberFormat="1" applyFont="1"/>
    <xf numFmtId="43" fontId="2" fillId="0" borderId="0" xfId="0" applyNumberFormat="1" applyFont="1"/>
    <xf numFmtId="167" fontId="2" fillId="0" borderId="0" xfId="1" applyNumberFormat="1" applyFont="1"/>
    <xf numFmtId="10" fontId="2" fillId="0" borderId="0" xfId="2" applyNumberFormat="1" applyFont="1"/>
    <xf numFmtId="176" fontId="2" fillId="0" borderId="0" xfId="2" applyNumberFormat="1" applyFont="1"/>
    <xf numFmtId="179" fontId="2" fillId="0" borderId="0" xfId="1" applyNumberFormat="1" applyFont="1"/>
    <xf numFmtId="0" fontId="4" fillId="0" borderId="0" xfId="0" applyFont="1"/>
    <xf numFmtId="165" fontId="3" fillId="0" borderId="1" xfId="1" applyNumberFormat="1" applyFont="1" applyBorder="1"/>
    <xf numFmtId="165" fontId="3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19" sqref="A19"/>
    </sheetView>
  </sheetViews>
  <sheetFormatPr defaultRowHeight="12"/>
  <cols>
    <col min="1" max="1" width="13.42578125" style="1" bestFit="1" customWidth="1"/>
    <col min="2" max="2" width="13.28515625" style="2" bestFit="1" customWidth="1"/>
    <col min="3" max="3" width="14.7109375" style="1" bestFit="1" customWidth="1"/>
    <col min="4" max="4" width="15.28515625" style="1" bestFit="1" customWidth="1"/>
    <col min="5" max="5" width="14.7109375" style="1" bestFit="1" customWidth="1"/>
    <col min="6" max="6" width="15.28515625" style="1" customWidth="1"/>
    <col min="7" max="8" width="12" style="1" bestFit="1" customWidth="1"/>
    <col min="9" max="9" width="9.85546875" style="1" bestFit="1" customWidth="1"/>
    <col min="10" max="10" width="6.140625" style="1" bestFit="1" customWidth="1"/>
    <col min="11" max="16384" width="9.140625" style="1"/>
  </cols>
  <sheetData>
    <row r="1" spans="1:10" ht="15.75">
      <c r="A1" s="16" t="s">
        <v>18</v>
      </c>
    </row>
    <row r="3" spans="1:10" ht="15.75">
      <c r="A3" s="16" t="s">
        <v>11</v>
      </c>
    </row>
    <row r="5" spans="1:10" s="8" customFormat="1" ht="12" customHeight="1">
      <c r="A5" s="6" t="s">
        <v>4</v>
      </c>
      <c r="B5" s="7" t="s">
        <v>0</v>
      </c>
      <c r="C5" s="6" t="s">
        <v>5</v>
      </c>
      <c r="D5" s="6" t="s">
        <v>6</v>
      </c>
      <c r="E5" s="6" t="s">
        <v>8</v>
      </c>
      <c r="F5" s="6"/>
      <c r="G5" s="6"/>
      <c r="H5" s="6"/>
      <c r="I5" s="6"/>
      <c r="J5" s="6"/>
    </row>
    <row r="6" spans="1:10">
      <c r="A6" s="3" t="s">
        <v>3</v>
      </c>
      <c r="B6" s="2">
        <f>B9-SUM(B7:B8)</f>
        <v>41760408</v>
      </c>
      <c r="C6" s="2">
        <f>B6*100</f>
        <v>4176040800</v>
      </c>
      <c r="D6" s="2"/>
      <c r="E6" s="2">
        <f>D6+C6</f>
        <v>4176040800</v>
      </c>
      <c r="F6" s="15"/>
      <c r="G6" s="2"/>
    </row>
    <row r="7" spans="1:10">
      <c r="A7" s="3" t="s">
        <v>1</v>
      </c>
      <c r="B7" s="2">
        <v>108054170</v>
      </c>
      <c r="C7" s="2">
        <f>B7*100</f>
        <v>10805417000</v>
      </c>
      <c r="D7" s="2"/>
      <c r="E7" s="2">
        <f t="shared" ref="E7:E9" si="0">D7+C7</f>
        <v>10805417000</v>
      </c>
      <c r="F7" s="15"/>
      <c r="G7" s="2"/>
    </row>
    <row r="8" spans="1:10">
      <c r="A8" s="3" t="s">
        <v>2</v>
      </c>
      <c r="B8" s="2">
        <v>114692846</v>
      </c>
      <c r="C8" s="2">
        <f>B8*(1-0.9225)*100</f>
        <v>888869556.50000012</v>
      </c>
      <c r="D8" s="2">
        <f>B8*0.9225*100</f>
        <v>10580415043.5</v>
      </c>
      <c r="E8" s="2">
        <f t="shared" si="0"/>
        <v>11469284600</v>
      </c>
      <c r="F8" s="15"/>
      <c r="G8" s="2"/>
      <c r="H8" s="2"/>
      <c r="I8" s="9"/>
      <c r="J8" s="5"/>
    </row>
    <row r="9" spans="1:10" ht="12.75" thickBot="1">
      <c r="A9" s="3" t="s">
        <v>7</v>
      </c>
      <c r="B9" s="17">
        <v>264507424</v>
      </c>
      <c r="C9" s="18">
        <f>SUM(C6:C8)</f>
        <v>15870327356.5</v>
      </c>
      <c r="D9" s="18">
        <f>SUM(D6:D8)</f>
        <v>10580415043.5</v>
      </c>
      <c r="E9" s="17">
        <f t="shared" si="0"/>
        <v>26450742400</v>
      </c>
      <c r="F9" s="15"/>
    </row>
    <row r="10" spans="1:10" ht="12.75" thickTop="1">
      <c r="I10" s="10"/>
      <c r="J10" s="11"/>
    </row>
    <row r="11" spans="1:10" ht="15.75">
      <c r="A11" s="16" t="s">
        <v>10</v>
      </c>
      <c r="C11" s="14"/>
      <c r="D11" s="14"/>
    </row>
    <row r="12" spans="1:10">
      <c r="I12" s="5"/>
      <c r="J12" s="5"/>
    </row>
    <row r="13" spans="1:10">
      <c r="A13" s="3" t="s">
        <v>12</v>
      </c>
      <c r="B13" s="4" t="s">
        <v>9</v>
      </c>
      <c r="C13" s="3" t="s">
        <v>15</v>
      </c>
      <c r="D13" s="3" t="s">
        <v>17</v>
      </c>
      <c r="E13" s="3" t="s">
        <v>16</v>
      </c>
      <c r="I13" s="5"/>
      <c r="J13" s="5"/>
    </row>
    <row r="14" spans="1:10">
      <c r="A14" s="1" t="s">
        <v>13</v>
      </c>
      <c r="B14" s="2">
        <v>80932</v>
      </c>
      <c r="C14" s="13">
        <f>((B14*1500))/((B14*1500)+B15)</f>
        <v>0.85252601862385713</v>
      </c>
      <c r="D14" s="11">
        <f>(C14*D8)/B14</f>
        <v>111452.56650549869</v>
      </c>
      <c r="E14" s="2">
        <f>D14*B14</f>
        <v>9020079112.4230194</v>
      </c>
      <c r="I14" s="10"/>
    </row>
    <row r="15" spans="1:10">
      <c r="A15" s="1" t="s">
        <v>14</v>
      </c>
      <c r="B15" s="2">
        <v>21000000</v>
      </c>
      <c r="C15" s="13">
        <f>B15/(B14*1500+B15)</f>
        <v>0.14747398137614293</v>
      </c>
      <c r="D15" s="11">
        <f>(C15*D8)/B15</f>
        <v>74.301711003665787</v>
      </c>
      <c r="E15" s="2">
        <f>D15*B15</f>
        <v>1560335931.0769815</v>
      </c>
    </row>
    <row r="16" spans="1:10" ht="12.75" thickBot="1">
      <c r="E16" s="18">
        <f>SUM(E14:E15)</f>
        <v>10580415043.5</v>
      </c>
    </row>
    <row r="17" spans="3:4" ht="12.75" thickTop="1"/>
    <row r="18" spans="3:4">
      <c r="D18" s="11"/>
    </row>
    <row r="19" spans="3:4">
      <c r="C19" s="12"/>
    </row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BNI Final Transaction Terms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Ravi</cp:lastModifiedBy>
  <cp:lastPrinted>2010-02-12T21:01:33Z</cp:lastPrinted>
  <dcterms:created xsi:type="dcterms:W3CDTF">2010-02-12T19:42:24Z</dcterms:created>
  <dcterms:modified xsi:type="dcterms:W3CDTF">2010-02-12T21:01:41Z</dcterms:modified>
</cp:coreProperties>
</file>