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75" windowWidth="18915" windowHeight="12030"/>
  </bookViews>
  <sheets>
    <sheet name="Noble Fleet Study" sheetId="1" r:id="rId1"/>
  </sheets>
  <calcPr calcId="125725"/>
</workbook>
</file>

<file path=xl/calcChain.xml><?xml version="1.0" encoding="utf-8"?>
<calcChain xmlns="http://schemas.openxmlformats.org/spreadsheetml/2006/main">
  <c r="G18" i="1"/>
  <c r="G14"/>
  <c r="G8"/>
  <c r="G19" s="1"/>
  <c r="G87"/>
  <c r="G88"/>
  <c r="G89"/>
  <c r="G93"/>
  <c r="G95" s="1"/>
  <c r="G94"/>
  <c r="G86"/>
  <c r="G90" s="1"/>
  <c r="G82"/>
  <c r="G81"/>
  <c r="G80"/>
  <c r="G79"/>
  <c r="G78"/>
  <c r="G77"/>
  <c r="G76"/>
  <c r="G75"/>
  <c r="G73"/>
  <c r="E55"/>
  <c r="E54"/>
  <c r="G49"/>
  <c r="G57" s="1"/>
  <c r="G50"/>
  <c r="G51"/>
  <c r="G52"/>
  <c r="G53"/>
  <c r="G54"/>
  <c r="G55"/>
  <c r="G56"/>
  <c r="G60"/>
  <c r="G66" s="1"/>
  <c r="G61"/>
  <c r="G62"/>
  <c r="G63"/>
  <c r="G64"/>
  <c r="G65"/>
  <c r="G69"/>
  <c r="G83" s="1"/>
  <c r="G70"/>
  <c r="G71"/>
  <c r="G72"/>
  <c r="G74"/>
  <c r="G48"/>
  <c r="G43"/>
  <c r="G42"/>
  <c r="G41"/>
  <c r="E40"/>
  <c r="G40"/>
  <c r="G39"/>
  <c r="G38"/>
  <c r="G44" s="1"/>
  <c r="G34"/>
  <c r="G33"/>
  <c r="G32"/>
  <c r="G31"/>
  <c r="G29"/>
  <c r="G27"/>
  <c r="G26"/>
  <c r="G23"/>
  <c r="G35" s="1"/>
  <c r="G22"/>
  <c r="G17"/>
  <c r="G16"/>
  <c r="G15"/>
  <c r="G13"/>
  <c r="E12"/>
  <c r="G12" s="1"/>
  <c r="G11"/>
  <c r="G10"/>
  <c r="G9"/>
  <c r="G97" l="1"/>
</calcChain>
</file>

<file path=xl/sharedStrings.xml><?xml version="1.0" encoding="utf-8"?>
<sst xmlns="http://schemas.openxmlformats.org/spreadsheetml/2006/main" count="284" uniqueCount="165">
  <si>
    <t>Type</t>
  </si>
  <si>
    <t>Operator</t>
  </si>
  <si>
    <t>Days Active</t>
  </si>
  <si>
    <t>Q4 Revenue</t>
  </si>
  <si>
    <t>Notes</t>
  </si>
  <si>
    <t>Semisubmersible</t>
  </si>
  <si>
    <t>Rated Depth (ft)</t>
  </si>
  <si>
    <t>Shell</t>
  </si>
  <si>
    <t>Marathon</t>
  </si>
  <si>
    <t>Contracted Thru</t>
  </si>
  <si>
    <t>Noble Energy</t>
  </si>
  <si>
    <t>On standby rate through 12/12/2010 - IF recertified by then, new contract expected to be negotiated for $396-398K range.  No guarantee of contract, so we use $145K dayrate to 12/12 and assume no work thereafter to be conservative.</t>
  </si>
  <si>
    <t>Rig Name</t>
  </si>
  <si>
    <t>Est Q4 Avg Dayrate</t>
  </si>
  <si>
    <t>$46-48K dayrate from 10/1 to 11/30;  $335-337K dayrate from 12/1 to 12/31; BOP is in certification process.  $144,380 is average dayrate based on figures noted above.</t>
  </si>
  <si>
    <t>Shipyard</t>
  </si>
  <si>
    <t>Available</t>
  </si>
  <si>
    <t>In shipyard and available.  BOP is in certification process.  Assume no contract in Q4.</t>
  </si>
  <si>
    <t>On $46-48K suspension rate through 12/31;  $382-384K contracted rate thereafter.  BOP is certification process.</t>
  </si>
  <si>
    <t>LLOG</t>
  </si>
  <si>
    <t>Submersible</t>
  </si>
  <si>
    <t>Cold Stacked</t>
  </si>
  <si>
    <t>Cold Stacked - no revenue</t>
  </si>
  <si>
    <t>U.S. Gulf of Mexico:</t>
  </si>
  <si>
    <t xml:space="preserve">  Noble Danny Adkins</t>
  </si>
  <si>
    <t xml:space="preserve">  Noble Jim Day</t>
  </si>
  <si>
    <t xml:space="preserve">  Noble Amos Runner</t>
  </si>
  <si>
    <t xml:space="preserve">  Noble Jim Thompson</t>
  </si>
  <si>
    <t xml:space="preserve">  Noble Paul Romano</t>
  </si>
  <si>
    <t xml:space="preserve">  Noble Driller</t>
  </si>
  <si>
    <t xml:space="preserve">  Noble Lorris Bouzigard</t>
  </si>
  <si>
    <t xml:space="preserve">  Noble Joe Alford</t>
  </si>
  <si>
    <t xml:space="preserve">  Noble Lester Pettus</t>
  </si>
  <si>
    <t>Total - US Gulf of Mexico</t>
  </si>
  <si>
    <t>Mexico:</t>
  </si>
  <si>
    <t xml:space="preserve">  Noble Max Smith</t>
  </si>
  <si>
    <t>Pemex</t>
  </si>
  <si>
    <t xml:space="preserve">  Noble Bill Jennings</t>
  </si>
  <si>
    <t>Jackup</t>
  </si>
  <si>
    <t>Notes to fleet status report says that a contract extension has been received but 11/10/2010 is the latest date provided.  Therefore, we use 41 days for this rig and assume no further Q4 revenues.</t>
  </si>
  <si>
    <t xml:space="preserve">  Noble Eddie Paul</t>
  </si>
  <si>
    <t>Available, assume no revenue in Q4</t>
  </si>
  <si>
    <t xml:space="preserve">  Noble Leonard Jones</t>
  </si>
  <si>
    <t xml:space="preserve">  Noble Johnnie Hoffman</t>
  </si>
  <si>
    <t>Fleet status report indicates an extension but no date beyond 10/13/2010.  We assume only 13 days of revenue for this rig in Q4 assuming no new contract.</t>
  </si>
  <si>
    <t>No contract beyond 12/19, assume idle after that date.</t>
  </si>
  <si>
    <t>Available after completion of inspection, assume no revenue in Q4</t>
  </si>
  <si>
    <t xml:space="preserve">  Noble Gene Rosser</t>
  </si>
  <si>
    <t xml:space="preserve">  Noble John Sandifer</t>
  </si>
  <si>
    <t xml:space="preserve">  Noble Lewis Dugger</t>
  </si>
  <si>
    <t xml:space="preserve">  Noble Sam Noble</t>
  </si>
  <si>
    <t xml:space="preserve">  Noble Roy Butler</t>
  </si>
  <si>
    <t xml:space="preserve">  Noble Earl Frederickson</t>
  </si>
  <si>
    <t xml:space="preserve">  Noble Tom Jobe</t>
  </si>
  <si>
    <t xml:space="preserve">  Noble Carl Norberg</t>
  </si>
  <si>
    <t>Total - Mexico</t>
  </si>
  <si>
    <t xml:space="preserve">Brazil:  </t>
  </si>
  <si>
    <t xml:space="preserve">  Noble Dave Beard</t>
  </si>
  <si>
    <t>Petrobras</t>
  </si>
  <si>
    <t xml:space="preserve">  Noble Paul Wolff</t>
  </si>
  <si>
    <t xml:space="preserve">  Noble Therald Martin</t>
  </si>
  <si>
    <t xml:space="preserve">  Noble Roger Eason</t>
  </si>
  <si>
    <t>Drillship</t>
  </si>
  <si>
    <t xml:space="preserve">$113-115K dayrate to 10/18;  $269-271K dayrate thereafter, used blended dayrate for quarter.  </t>
  </si>
  <si>
    <t>15 days of anticipated Q4 downtime per fleet status report</t>
  </si>
  <si>
    <t>Note:  All Brazil contracts eligible for Perf. Bonus. We have not accounted for this to be conservative.</t>
  </si>
  <si>
    <t xml:space="preserve">  Noble Leo Segerius</t>
  </si>
  <si>
    <t xml:space="preserve">  Noble Muravlenko</t>
  </si>
  <si>
    <t>Total - Brazil</t>
  </si>
  <si>
    <t>ExxonMobil</t>
  </si>
  <si>
    <t>Per fleet status report, the rig has been on standby in Libya pending an arbitration dispute.  To be conservative, we have not accounted for ANY of the potential revenues from the $536-538K dayrate in effect under the contract with ExxonMobil.</t>
  </si>
  <si>
    <t xml:space="preserve">  Noble Homer Ferrington</t>
  </si>
  <si>
    <t xml:space="preserve">  Noble Tom van Langeveld</t>
  </si>
  <si>
    <t>Centrica/Maersk</t>
  </si>
  <si>
    <t>In shipyard until mid November, under contract after 11/15.</t>
  </si>
  <si>
    <t>North Sea:</t>
  </si>
  <si>
    <t xml:space="preserve">  Noble Hans Deul</t>
  </si>
  <si>
    <t xml:space="preserve">  Noble Julie Robertson</t>
  </si>
  <si>
    <t>On contract through 12/21, then in shipyard until 4/1/11.</t>
  </si>
  <si>
    <t xml:space="preserve">  Noble Al White</t>
  </si>
  <si>
    <t>Total</t>
  </si>
  <si>
    <t xml:space="preserve">  Noble Byron Welliver</t>
  </si>
  <si>
    <t>ATP</t>
  </si>
  <si>
    <t xml:space="preserve">  Noble Lynda Bossler</t>
  </si>
  <si>
    <t xml:space="preserve">Available </t>
  </si>
  <si>
    <t xml:space="preserve">  Noble Piet van Ede</t>
  </si>
  <si>
    <t>Gaz de France</t>
  </si>
  <si>
    <t>On contract at $108-110K dayrate to 10/19/2010, in shipyard until 11/18/10, then on contract at $85-85K to 11/18/11.  Used blended dayrate for Q4.</t>
  </si>
  <si>
    <t xml:space="preserve">  Noble Ronald Hoope</t>
  </si>
  <si>
    <t>Dayrate is $92-94K to 10/31, then $86-88K to 3/31. Used blended dayrate for quarter.</t>
  </si>
  <si>
    <t>Wintershall</t>
  </si>
  <si>
    <t>Note: dayrate drops to $91-93K on 1/1/2011.</t>
  </si>
  <si>
    <t>West Africa:</t>
  </si>
  <si>
    <t xml:space="preserve">  Noble Duchess</t>
  </si>
  <si>
    <t>NPDC</t>
  </si>
  <si>
    <t>Contract expires 11/1/2010, assume no revenue after this date.</t>
  </si>
  <si>
    <t xml:space="preserve">  Noble Percy Johns</t>
  </si>
  <si>
    <t>31 days of downtime forecast in fleet status report.</t>
  </si>
  <si>
    <t xml:space="preserve">  Noble Tommy Craighead</t>
  </si>
  <si>
    <t>EurOil</t>
  </si>
  <si>
    <t xml:space="preserve">  Noble Ed Noble</t>
  </si>
  <si>
    <t xml:space="preserve">  Noble Lloyd Noble</t>
  </si>
  <si>
    <t>Addax</t>
  </si>
  <si>
    <t>Letter of intent received for this contract starting on 10/7 - we include it in forecast.</t>
  </si>
  <si>
    <t xml:space="preserve">  Noble Don Walker</t>
  </si>
  <si>
    <t>Total West Africa:</t>
  </si>
  <si>
    <t xml:space="preserve">Total North Sea:  </t>
  </si>
  <si>
    <t xml:space="preserve">  Noble George Sauvageau</t>
  </si>
  <si>
    <t>Arabian Gulf:</t>
  </si>
  <si>
    <t xml:space="preserve">  Noble Scott Marks</t>
  </si>
  <si>
    <t>Centrica</t>
  </si>
  <si>
    <t xml:space="preserve">  Noble Roger Lewis</t>
  </si>
  <si>
    <t xml:space="preserve">  Noble Jimmy Puckett</t>
  </si>
  <si>
    <t>RasGas</t>
  </si>
  <si>
    <t xml:space="preserve">  Noble Gus Androes</t>
  </si>
  <si>
    <t xml:space="preserve">Maersk Oil </t>
  </si>
  <si>
    <t xml:space="preserve">  Noble Harvey Duhaney</t>
  </si>
  <si>
    <t>Subject to 60 day notice of cancellation</t>
  </si>
  <si>
    <t>Dubai Petroleum</t>
  </si>
  <si>
    <t>NOTE:  DAYRATE WITHHELD BY CUSTOMER.  WE USE A CONSERVATIVE "GUESS" based on similar rigs.</t>
  </si>
  <si>
    <t xml:space="preserve">  Noble Alan Hay</t>
  </si>
  <si>
    <t xml:space="preserve">  Noble Roy Rhodes</t>
  </si>
  <si>
    <t>Total E&amp;P Qatar</t>
  </si>
  <si>
    <t xml:space="preserve">  Noble Joe Beall</t>
  </si>
  <si>
    <t>McDermott</t>
  </si>
  <si>
    <t>Standby rate</t>
  </si>
  <si>
    <t xml:space="preserve">  Noble David Tinsley</t>
  </si>
  <si>
    <t>Available after 10/15</t>
  </si>
  <si>
    <t xml:space="preserve">  Noble Gene House</t>
  </si>
  <si>
    <t xml:space="preserve">  Noble Charles Copeland</t>
  </si>
  <si>
    <t xml:space="preserve">Available  </t>
  </si>
  <si>
    <t xml:space="preserve">  Noble Chuck Syring</t>
  </si>
  <si>
    <t xml:space="preserve">  Dhabi II</t>
  </si>
  <si>
    <t>ADOC</t>
  </si>
  <si>
    <t xml:space="preserve">  Noble Dick Favor</t>
  </si>
  <si>
    <t>Total Arabian Gulf:</t>
  </si>
  <si>
    <t>India:</t>
  </si>
  <si>
    <t>Jindal/ONGC</t>
  </si>
  <si>
    <t xml:space="preserve">  Noble Ed Holt</t>
  </si>
  <si>
    <t xml:space="preserve">  Noble George McLeod</t>
  </si>
  <si>
    <t xml:space="preserve">  Noble Charlie Yester</t>
  </si>
  <si>
    <t xml:space="preserve">  Noble Kenneth Delaney</t>
  </si>
  <si>
    <t>ONGC</t>
  </si>
  <si>
    <t>Total India:</t>
  </si>
  <si>
    <t>Southeast Asia:</t>
  </si>
  <si>
    <t xml:space="preserve">  Noble Phoenix</t>
  </si>
  <si>
    <t xml:space="preserve">  Noble Discoverer</t>
  </si>
  <si>
    <t>Total Southeast Asia:</t>
  </si>
  <si>
    <t xml:space="preserve">  Seillean FPSO</t>
  </si>
  <si>
    <t>FPSO</t>
  </si>
  <si>
    <t>BP</t>
  </si>
  <si>
    <t>Available after 10/30/10 - we assume no further revenue</t>
  </si>
  <si>
    <t>GRAND TOTAL:</t>
  </si>
  <si>
    <t xml:space="preserve">Note:  The newbuilds that are not expected to be ready for any use in Q4 2010 are not included in the list above.  </t>
  </si>
  <si>
    <t>Rig currently in transit and under acceptance testing with BOP in certification process. Exp. Start date 12/1/10.  Contract could be cancelled if not certified by 12/31/2010.</t>
  </si>
  <si>
    <t>Substituted for Noble Lorris Bouzigard at same contract dayrate per Q3 earnings release on 10/20/2010.</t>
  </si>
  <si>
    <t>Stacked per Q3 earnings release on 10/20/2010.</t>
  </si>
  <si>
    <t>Dayrate of $76-78K per Q3 earnings release on 10/20/2010.</t>
  </si>
  <si>
    <t xml:space="preserve">Per Q3 earnings release </t>
  </si>
  <si>
    <t>BOP has been certified.  Fleet status report indicates dayrate of $446K-$448K after 8/19/2010 so we use this figure. No scheduled. Downtime.</t>
  </si>
  <si>
    <t xml:space="preserve">  Noble Clyde Boudreaux</t>
  </si>
  <si>
    <t>Contract may re-price on 11/7 but we assume $83K dayrate through end of quarter due to no reasonable way to forecast the re-pricing.</t>
  </si>
  <si>
    <t>Contract may re-price on 12/2 but we assume $81K dayrate through end of quarter due to no reasonable way to forecast the re-pricing.</t>
  </si>
  <si>
    <t xml:space="preserve">© Copyright 2010 The Rational Walk.  The information contained herein is based on sources considered to be reliable, but no guarantees are made regarding accuracy.   At the date of this report, the author owned shares of Noble Corporation and may either buy or sell shares at any time in the future.  This report is not investment advice nor is it a solicitation to buy or sell securities.  The author is not a registered investment advisor.  </t>
  </si>
  <si>
    <t>Noble Fleet Analysis and Q4 2010 Revenue Estimates - Based on September 29, 2010 Fleet Status Report &amp; Q3 Earnings Release on 10/20/10</t>
  </si>
</sst>
</file>

<file path=xl/styles.xml><?xml version="1.0" encoding="utf-8"?>
<styleSheet xmlns="http://schemas.openxmlformats.org/spreadsheetml/2006/main">
  <numFmts count="3">
    <numFmt numFmtId="43" formatCode="_(* #,##0.00_);_(* \(#,##0.00\);_(* &quot;-&quot;??_);_(@_)"/>
    <numFmt numFmtId="164" formatCode="_(* #,##0_);_(* \(#,##0\);_(* &quot;-&quot;??_);_(@_)"/>
    <numFmt numFmtId="165" formatCode="General_)"/>
  </numFmts>
  <fonts count="1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10"/>
      <color theme="1"/>
      <name val="Calibri"/>
      <family val="2"/>
      <scheme val="minor"/>
    </font>
    <font>
      <sz val="12"/>
      <name val="Tms Rmn"/>
    </font>
    <font>
      <sz val="9"/>
      <color rgb="FFFF0000"/>
      <name val="Calibri"/>
      <family val="2"/>
      <scheme val="minor"/>
    </font>
    <font>
      <b/>
      <sz val="9"/>
      <color rgb="FFFF0000"/>
      <name val="Calibri"/>
      <family val="2"/>
      <scheme val="minor"/>
    </font>
    <font>
      <b/>
      <sz val="10"/>
      <name val="Calibri"/>
      <family val="2"/>
      <scheme val="minor"/>
    </font>
  </fonts>
  <fills count="3">
    <fill>
      <patternFill patternType="none"/>
    </fill>
    <fill>
      <patternFill patternType="gray125"/>
    </fill>
    <fill>
      <patternFill patternType="solid">
        <fgColor theme="3" tint="0.59999389629810485"/>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165" fontId="7" fillId="0" borderId="0"/>
  </cellStyleXfs>
  <cellXfs count="38">
    <xf numFmtId="0" fontId="0" fillId="0" borderId="0" xfId="0"/>
    <xf numFmtId="0" fontId="3" fillId="0" borderId="0" xfId="0" applyFont="1"/>
    <xf numFmtId="0" fontId="4" fillId="0" borderId="0" xfId="0" applyFont="1"/>
    <xf numFmtId="164" fontId="3" fillId="0" borderId="0" xfId="1" applyNumberFormat="1" applyFont="1"/>
    <xf numFmtId="0" fontId="3" fillId="0" borderId="0" xfId="0" applyFont="1" applyAlignment="1">
      <alignment vertical="top"/>
    </xf>
    <xf numFmtId="164" fontId="3" fillId="0" borderId="0" xfId="1" applyNumberFormat="1" applyFont="1" applyAlignment="1">
      <alignment vertical="top"/>
    </xf>
    <xf numFmtId="0" fontId="3" fillId="0" borderId="0" xfId="0" applyFont="1" applyAlignment="1">
      <alignment vertical="top" wrapText="1"/>
    </xf>
    <xf numFmtId="14" fontId="3" fillId="0" borderId="0" xfId="1" applyNumberFormat="1" applyFont="1" applyAlignment="1">
      <alignment vertical="top"/>
    </xf>
    <xf numFmtId="14" fontId="4" fillId="0" borderId="0" xfId="1" applyNumberFormat="1" applyFont="1" applyAlignment="1">
      <alignment vertical="top"/>
    </xf>
    <xf numFmtId="0" fontId="4" fillId="0" borderId="0" xfId="0" applyFont="1" applyAlignment="1">
      <alignment vertical="top" wrapText="1"/>
    </xf>
    <xf numFmtId="0" fontId="6" fillId="0" borderId="0" xfId="0" applyFont="1"/>
    <xf numFmtId="0" fontId="6" fillId="2" borderId="0" xfId="0" applyFont="1" applyFill="1"/>
    <xf numFmtId="14" fontId="3" fillId="0" borderId="0" xfId="0" applyNumberFormat="1" applyFont="1" applyAlignment="1">
      <alignment vertical="top"/>
    </xf>
    <xf numFmtId="0" fontId="3" fillId="0" borderId="0" xfId="0" applyFont="1" applyAlignment="1">
      <alignment wrapText="1"/>
    </xf>
    <xf numFmtId="0" fontId="8" fillId="0" borderId="0" xfId="0" applyFont="1" applyFill="1" applyAlignment="1">
      <alignment vertical="top" wrapText="1"/>
    </xf>
    <xf numFmtId="0" fontId="9" fillId="0" borderId="0" xfId="0" applyFont="1" applyFill="1" applyAlignment="1">
      <alignment vertical="top" wrapText="1"/>
    </xf>
    <xf numFmtId="14" fontId="3" fillId="0" borderId="0" xfId="0" applyNumberFormat="1" applyFont="1"/>
    <xf numFmtId="0" fontId="0" fillId="0" borderId="0" xfId="0" applyFont="1"/>
    <xf numFmtId="0" fontId="2" fillId="2" borderId="0" xfId="0" applyFont="1" applyFill="1"/>
    <xf numFmtId="0" fontId="0" fillId="2" borderId="0" xfId="0" applyFont="1" applyFill="1"/>
    <xf numFmtId="164" fontId="0" fillId="2" borderId="0" xfId="1" applyNumberFormat="1" applyFont="1" applyFill="1"/>
    <xf numFmtId="164" fontId="2" fillId="2" borderId="0" xfId="1" applyNumberFormat="1" applyFont="1" applyFill="1"/>
    <xf numFmtId="0" fontId="6" fillId="0" borderId="0" xfId="0" applyFont="1" applyFill="1"/>
    <xf numFmtId="0" fontId="4" fillId="2" borderId="0" xfId="0" applyFont="1" applyFill="1"/>
    <xf numFmtId="0" fontId="4" fillId="2" borderId="0" xfId="0" applyFont="1" applyFill="1" applyAlignment="1">
      <alignment vertical="top"/>
    </xf>
    <xf numFmtId="164" fontId="4" fillId="2" borderId="0" xfId="1" applyNumberFormat="1" applyFont="1" applyFill="1" applyAlignment="1">
      <alignment vertical="top"/>
    </xf>
    <xf numFmtId="0" fontId="3" fillId="2" borderId="0" xfId="0" applyFont="1" applyFill="1" applyAlignment="1">
      <alignment vertical="top"/>
    </xf>
    <xf numFmtId="164" fontId="3" fillId="2" borderId="0" xfId="1" applyNumberFormat="1" applyFont="1" applyFill="1" applyAlignment="1">
      <alignment vertical="top"/>
    </xf>
    <xf numFmtId="0" fontId="3" fillId="2" borderId="0" xfId="0" applyFont="1" applyFill="1"/>
    <xf numFmtId="164" fontId="3" fillId="2" borderId="0" xfId="1" applyNumberFormat="1" applyFont="1" applyFill="1"/>
    <xf numFmtId="164" fontId="4" fillId="2" borderId="0" xfId="1" applyNumberFormat="1" applyFont="1" applyFill="1"/>
    <xf numFmtId="0" fontId="5" fillId="0" borderId="0" xfId="0" applyFont="1" applyFill="1"/>
    <xf numFmtId="0" fontId="3" fillId="0" borderId="0" xfId="0" applyFont="1" applyFill="1"/>
    <xf numFmtId="0" fontId="10" fillId="0" borderId="0" xfId="0" applyFont="1" applyAlignment="1">
      <alignment vertical="top" wrapText="1"/>
    </xf>
    <xf numFmtId="0" fontId="0" fillId="0" borderId="0" xfId="0" applyAlignment="1">
      <alignment wrapText="1"/>
    </xf>
    <xf numFmtId="0" fontId="0" fillId="0" borderId="0" xfId="0" applyAlignment="1">
      <alignment wrapText="1"/>
    </xf>
    <xf numFmtId="0" fontId="9" fillId="0" borderId="0" xfId="0" applyFont="1"/>
    <xf numFmtId="0" fontId="5" fillId="2" borderId="0" xfId="0" applyFont="1" applyFill="1"/>
  </cellXfs>
  <cellStyles count="3">
    <cellStyle name="Comma"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05"/>
  <sheetViews>
    <sheetView tabSelected="1" zoomScaleNormal="100" workbookViewId="0">
      <selection activeCell="A3" sqref="A3:I3"/>
    </sheetView>
  </sheetViews>
  <sheetFormatPr defaultRowHeight="12"/>
  <cols>
    <col min="1" max="1" width="24.5703125" style="1" customWidth="1"/>
    <col min="2" max="2" width="15.7109375" style="1" customWidth="1"/>
    <col min="3" max="3" width="13.85546875" style="1" bestFit="1" customWidth="1"/>
    <col min="4" max="4" width="14.5703125" style="1" customWidth="1"/>
    <col min="5" max="5" width="16.140625" style="1" bestFit="1" customWidth="1"/>
    <col min="6" max="6" width="10" style="1" bestFit="1" customWidth="1"/>
    <col min="7" max="7" width="13.5703125" style="1" customWidth="1"/>
    <col min="8" max="8" width="13.85546875" style="1" bestFit="1" customWidth="1"/>
    <col min="9" max="9" width="39.140625" style="1" bestFit="1" customWidth="1"/>
    <col min="10" max="16384" width="9.140625" style="1"/>
  </cols>
  <sheetData>
    <row r="1" spans="1:10" ht="15.75">
      <c r="A1" s="37" t="s">
        <v>164</v>
      </c>
      <c r="B1" s="28"/>
      <c r="C1" s="28"/>
      <c r="D1" s="28"/>
      <c r="E1" s="28"/>
      <c r="F1" s="28"/>
      <c r="G1" s="28"/>
      <c r="H1" s="28"/>
      <c r="I1" s="28"/>
    </row>
    <row r="2" spans="1:10" ht="15.75">
      <c r="A2" s="31"/>
      <c r="B2" s="32"/>
      <c r="C2" s="32"/>
      <c r="D2" s="32"/>
      <c r="E2" s="32"/>
      <c r="F2" s="32"/>
      <c r="G2" s="32"/>
      <c r="H2" s="32"/>
      <c r="I2" s="32"/>
    </row>
    <row r="3" spans="1:10" ht="41.25" customHeight="1">
      <c r="A3" s="33" t="s">
        <v>163</v>
      </c>
      <c r="B3" s="34"/>
      <c r="C3" s="34"/>
      <c r="D3" s="34"/>
      <c r="E3" s="34"/>
      <c r="F3" s="34"/>
      <c r="G3" s="34"/>
      <c r="H3" s="34"/>
      <c r="I3" s="34"/>
      <c r="J3" s="35"/>
    </row>
    <row r="4" spans="1:10">
      <c r="A4" s="32"/>
      <c r="B4" s="32"/>
      <c r="C4" s="32"/>
      <c r="D4" s="32"/>
      <c r="E4" s="32"/>
      <c r="F4" s="32"/>
      <c r="G4" s="32"/>
      <c r="H4" s="32"/>
      <c r="I4" s="32"/>
    </row>
    <row r="5" spans="1:10" s="10" customFormat="1" ht="12.75">
      <c r="A5" s="11" t="s">
        <v>12</v>
      </c>
      <c r="B5" s="11" t="s">
        <v>0</v>
      </c>
      <c r="C5" s="11" t="s">
        <v>6</v>
      </c>
      <c r="D5" s="11" t="s">
        <v>1</v>
      </c>
      <c r="E5" s="11" t="s">
        <v>13</v>
      </c>
      <c r="F5" s="11" t="s">
        <v>2</v>
      </c>
      <c r="G5" s="11" t="s">
        <v>3</v>
      </c>
      <c r="H5" s="11" t="s">
        <v>9</v>
      </c>
      <c r="I5" s="11" t="s">
        <v>4</v>
      </c>
    </row>
    <row r="6" spans="1:10" s="10" customFormat="1" ht="12.75">
      <c r="A6" s="22"/>
      <c r="B6" s="22"/>
      <c r="C6" s="22"/>
      <c r="D6" s="22"/>
      <c r="E6" s="22"/>
      <c r="F6" s="22"/>
      <c r="G6" s="22"/>
      <c r="H6" s="22"/>
      <c r="I6" s="22"/>
    </row>
    <row r="7" spans="1:10" s="2" customFormat="1">
      <c r="A7" s="23" t="s">
        <v>23</v>
      </c>
    </row>
    <row r="8" spans="1:10" s="4" customFormat="1" ht="39" customHeight="1">
      <c r="A8" s="4" t="s">
        <v>24</v>
      </c>
      <c r="B8" s="4" t="s">
        <v>5</v>
      </c>
      <c r="C8" s="5">
        <v>12000</v>
      </c>
      <c r="D8" s="4" t="s">
        <v>7</v>
      </c>
      <c r="E8" s="5">
        <v>447000</v>
      </c>
      <c r="F8" s="5">
        <v>92</v>
      </c>
      <c r="G8" s="5">
        <f t="shared" ref="G8:G18" si="0">E8*F8</f>
        <v>41124000</v>
      </c>
      <c r="H8" s="7">
        <v>41829</v>
      </c>
      <c r="I8" s="6" t="s">
        <v>159</v>
      </c>
    </row>
    <row r="9" spans="1:10" s="4" customFormat="1" ht="48">
      <c r="A9" s="4" t="s">
        <v>25</v>
      </c>
      <c r="B9" s="4" t="s">
        <v>5</v>
      </c>
      <c r="C9" s="5">
        <v>12000</v>
      </c>
      <c r="D9" s="4" t="s">
        <v>8</v>
      </c>
      <c r="E9" s="5">
        <v>515000</v>
      </c>
      <c r="F9" s="5">
        <v>31</v>
      </c>
      <c r="G9" s="5">
        <f t="shared" si="0"/>
        <v>15965000</v>
      </c>
      <c r="H9" s="7">
        <v>41973</v>
      </c>
      <c r="I9" s="6" t="s">
        <v>154</v>
      </c>
    </row>
    <row r="10" spans="1:10" s="4" customFormat="1" ht="72">
      <c r="A10" s="4" t="s">
        <v>160</v>
      </c>
      <c r="B10" s="4" t="s">
        <v>5</v>
      </c>
      <c r="C10" s="5">
        <v>10000</v>
      </c>
      <c r="D10" s="4" t="s">
        <v>10</v>
      </c>
      <c r="E10" s="5">
        <v>145000</v>
      </c>
      <c r="F10" s="5">
        <v>73</v>
      </c>
      <c r="G10" s="5">
        <f t="shared" si="0"/>
        <v>10585000</v>
      </c>
      <c r="H10" s="7">
        <v>40524</v>
      </c>
      <c r="I10" s="6" t="s">
        <v>11</v>
      </c>
    </row>
    <row r="11" spans="1:10" s="4" customFormat="1" ht="36">
      <c r="A11" s="4" t="s">
        <v>26</v>
      </c>
      <c r="B11" s="4" t="s">
        <v>5</v>
      </c>
      <c r="C11" s="5">
        <v>8000</v>
      </c>
      <c r="D11" s="4" t="s">
        <v>19</v>
      </c>
      <c r="E11" s="5">
        <v>335000</v>
      </c>
      <c r="F11" s="5">
        <v>92</v>
      </c>
      <c r="G11" s="5">
        <f t="shared" si="0"/>
        <v>30820000</v>
      </c>
      <c r="H11" s="7">
        <v>40718</v>
      </c>
      <c r="I11" s="6" t="s">
        <v>155</v>
      </c>
    </row>
    <row r="12" spans="1:10" s="4" customFormat="1" ht="48">
      <c r="A12" s="4" t="s">
        <v>27</v>
      </c>
      <c r="B12" s="4" t="s">
        <v>5</v>
      </c>
      <c r="C12" s="5">
        <v>6000</v>
      </c>
      <c r="D12" s="4" t="s">
        <v>7</v>
      </c>
      <c r="E12" s="5">
        <f>((47000*61)+(336000*31))/92</f>
        <v>144380.4347826087</v>
      </c>
      <c r="F12" s="5">
        <v>92</v>
      </c>
      <c r="G12" s="5">
        <f t="shared" si="0"/>
        <v>13283000</v>
      </c>
      <c r="H12" s="7">
        <v>41856</v>
      </c>
      <c r="I12" s="6" t="s">
        <v>14</v>
      </c>
    </row>
    <row r="13" spans="1:10" s="4" customFormat="1" ht="24">
      <c r="A13" s="4" t="s">
        <v>28</v>
      </c>
      <c r="B13" s="4" t="s">
        <v>5</v>
      </c>
      <c r="C13" s="5">
        <v>6000</v>
      </c>
      <c r="D13" s="4" t="s">
        <v>15</v>
      </c>
      <c r="E13" s="5">
        <v>0</v>
      </c>
      <c r="F13" s="5">
        <v>0</v>
      </c>
      <c r="G13" s="5">
        <f t="shared" si="0"/>
        <v>0</v>
      </c>
      <c r="H13" s="7" t="s">
        <v>16</v>
      </c>
      <c r="I13" s="6" t="s">
        <v>17</v>
      </c>
    </row>
    <row r="14" spans="1:10" s="4" customFormat="1" ht="36">
      <c r="A14" s="4" t="s">
        <v>29</v>
      </c>
      <c r="B14" s="4" t="s">
        <v>5</v>
      </c>
      <c r="C14" s="5">
        <v>5000</v>
      </c>
      <c r="D14" s="4" t="s">
        <v>7</v>
      </c>
      <c r="E14" s="5">
        <v>47000</v>
      </c>
      <c r="F14" s="5">
        <v>92</v>
      </c>
      <c r="G14" s="5">
        <f t="shared" si="0"/>
        <v>4324000</v>
      </c>
      <c r="H14" s="7">
        <v>41242</v>
      </c>
      <c r="I14" s="6" t="s">
        <v>18</v>
      </c>
    </row>
    <row r="15" spans="1:10" s="4" customFormat="1">
      <c r="A15" s="4" t="s">
        <v>30</v>
      </c>
      <c r="B15" s="4" t="s">
        <v>5</v>
      </c>
      <c r="C15" s="5">
        <v>4000</v>
      </c>
      <c r="D15" s="4" t="s">
        <v>15</v>
      </c>
      <c r="E15" s="5">
        <v>0</v>
      </c>
      <c r="F15" s="5">
        <v>0</v>
      </c>
      <c r="G15" s="5">
        <f t="shared" si="0"/>
        <v>0</v>
      </c>
      <c r="H15" s="7" t="s">
        <v>21</v>
      </c>
      <c r="I15" s="6" t="s">
        <v>156</v>
      </c>
    </row>
    <row r="16" spans="1:10" s="4" customFormat="1">
      <c r="A16" s="4" t="s">
        <v>31</v>
      </c>
      <c r="B16" s="4" t="s">
        <v>20</v>
      </c>
      <c r="C16" s="5">
        <v>70</v>
      </c>
      <c r="D16" s="4" t="s">
        <v>15</v>
      </c>
      <c r="E16" s="5">
        <v>0</v>
      </c>
      <c r="F16" s="5">
        <v>0</v>
      </c>
      <c r="G16" s="5">
        <f t="shared" si="0"/>
        <v>0</v>
      </c>
      <c r="H16" s="7" t="s">
        <v>21</v>
      </c>
      <c r="I16" s="6" t="s">
        <v>22</v>
      </c>
    </row>
    <row r="17" spans="1:9" s="4" customFormat="1">
      <c r="A17" s="4" t="s">
        <v>32</v>
      </c>
      <c r="B17" s="4" t="s">
        <v>20</v>
      </c>
      <c r="C17" s="5">
        <v>70</v>
      </c>
      <c r="D17" s="4" t="s">
        <v>15</v>
      </c>
      <c r="E17" s="5">
        <v>0</v>
      </c>
      <c r="F17" s="5">
        <v>0</v>
      </c>
      <c r="G17" s="5">
        <f t="shared" si="0"/>
        <v>0</v>
      </c>
      <c r="H17" s="7" t="s">
        <v>21</v>
      </c>
      <c r="I17" s="6" t="s">
        <v>22</v>
      </c>
    </row>
    <row r="18" spans="1:9" s="4" customFormat="1" ht="24">
      <c r="A18" s="4" t="s">
        <v>148</v>
      </c>
      <c r="B18" s="4" t="s">
        <v>149</v>
      </c>
      <c r="C18" s="5">
        <v>6500</v>
      </c>
      <c r="D18" s="4" t="s">
        <v>150</v>
      </c>
      <c r="E18" s="5">
        <v>304000</v>
      </c>
      <c r="F18" s="5">
        <v>30</v>
      </c>
      <c r="G18" s="5">
        <f t="shared" si="0"/>
        <v>9120000</v>
      </c>
      <c r="H18" s="7">
        <v>40481</v>
      </c>
      <c r="I18" s="6" t="s">
        <v>151</v>
      </c>
    </row>
    <row r="19" spans="1:9" s="4" customFormat="1">
      <c r="A19" s="24" t="s">
        <v>33</v>
      </c>
      <c r="B19" s="24"/>
      <c r="C19" s="25"/>
      <c r="D19" s="24"/>
      <c r="E19" s="25"/>
      <c r="F19" s="25"/>
      <c r="G19" s="25">
        <f>SUM(G8:G18)</f>
        <v>125221000</v>
      </c>
      <c r="H19" s="8"/>
      <c r="I19" s="9"/>
    </row>
    <row r="20" spans="1:9" s="4" customFormat="1">
      <c r="C20" s="5"/>
      <c r="E20" s="5"/>
      <c r="F20" s="5"/>
      <c r="G20" s="5"/>
      <c r="H20" s="7"/>
      <c r="I20" s="6"/>
    </row>
    <row r="21" spans="1:9" s="4" customFormat="1">
      <c r="A21" s="24" t="s">
        <v>34</v>
      </c>
      <c r="C21" s="5"/>
      <c r="E21" s="5"/>
      <c r="F21" s="5"/>
      <c r="G21" s="5"/>
      <c r="H21" s="7"/>
      <c r="I21" s="6"/>
    </row>
    <row r="22" spans="1:9" s="4" customFormat="1">
      <c r="A22" s="4" t="s">
        <v>35</v>
      </c>
      <c r="B22" s="4" t="s">
        <v>5</v>
      </c>
      <c r="C22" s="5">
        <v>7000</v>
      </c>
      <c r="D22" s="4" t="s">
        <v>36</v>
      </c>
      <c r="E22" s="5">
        <v>484000</v>
      </c>
      <c r="F22" s="5">
        <v>92</v>
      </c>
      <c r="G22" s="5">
        <f>E22*F22</f>
        <v>44528000</v>
      </c>
      <c r="H22" s="7">
        <v>40755</v>
      </c>
      <c r="I22" s="6"/>
    </row>
    <row r="23" spans="1:9" s="4" customFormat="1" ht="60">
      <c r="A23" s="4" t="s">
        <v>37</v>
      </c>
      <c r="B23" s="4" t="s">
        <v>38</v>
      </c>
      <c r="C23" s="5">
        <v>390</v>
      </c>
      <c r="D23" s="4" t="s">
        <v>36</v>
      </c>
      <c r="E23" s="5">
        <v>95000</v>
      </c>
      <c r="F23" s="5">
        <v>41</v>
      </c>
      <c r="G23" s="5">
        <f>E23*F23</f>
        <v>3895000</v>
      </c>
      <c r="H23" s="7">
        <v>40492</v>
      </c>
      <c r="I23" s="6" t="s">
        <v>39</v>
      </c>
    </row>
    <row r="24" spans="1:9" s="4" customFormat="1">
      <c r="A24" s="4" t="s">
        <v>40</v>
      </c>
      <c r="B24" s="4" t="s">
        <v>38</v>
      </c>
      <c r="C24" s="5">
        <v>390</v>
      </c>
      <c r="D24" s="4" t="s">
        <v>15</v>
      </c>
      <c r="E24" s="5">
        <v>0</v>
      </c>
      <c r="F24" s="5">
        <v>0</v>
      </c>
      <c r="G24" s="5">
        <v>0</v>
      </c>
      <c r="H24" s="7" t="s">
        <v>16</v>
      </c>
      <c r="I24" s="6" t="s">
        <v>41</v>
      </c>
    </row>
    <row r="25" spans="1:9" s="4" customFormat="1">
      <c r="A25" s="4" t="s">
        <v>42</v>
      </c>
      <c r="B25" s="4" t="s">
        <v>38</v>
      </c>
      <c r="C25" s="5">
        <v>390</v>
      </c>
      <c r="D25" s="4" t="s">
        <v>15</v>
      </c>
      <c r="E25" s="5">
        <v>0</v>
      </c>
      <c r="F25" s="5">
        <v>0</v>
      </c>
      <c r="G25" s="5">
        <v>0</v>
      </c>
      <c r="H25" s="7" t="s">
        <v>16</v>
      </c>
      <c r="I25" s="6" t="s">
        <v>41</v>
      </c>
    </row>
    <row r="26" spans="1:9" s="4" customFormat="1" ht="48">
      <c r="A26" s="4" t="s">
        <v>43</v>
      </c>
      <c r="B26" s="4" t="s">
        <v>38</v>
      </c>
      <c r="C26" s="5">
        <v>300</v>
      </c>
      <c r="D26" s="4" t="s">
        <v>36</v>
      </c>
      <c r="E26" s="5">
        <v>75000</v>
      </c>
      <c r="F26" s="5">
        <v>13</v>
      </c>
      <c r="G26" s="5">
        <f>E26*F26</f>
        <v>975000</v>
      </c>
      <c r="H26" s="7">
        <v>40464</v>
      </c>
      <c r="I26" s="6" t="s">
        <v>44</v>
      </c>
    </row>
    <row r="27" spans="1:9" s="4" customFormat="1" ht="24">
      <c r="A27" s="4" t="s">
        <v>47</v>
      </c>
      <c r="B27" s="4" t="s">
        <v>38</v>
      </c>
      <c r="C27" s="5">
        <v>300</v>
      </c>
      <c r="D27" s="4" t="s">
        <v>36</v>
      </c>
      <c r="E27" s="5">
        <v>80000</v>
      </c>
      <c r="F27" s="5">
        <v>80</v>
      </c>
      <c r="G27" s="5">
        <f>E27*F27</f>
        <v>6400000</v>
      </c>
      <c r="H27" s="7">
        <v>40531</v>
      </c>
      <c r="I27" s="6" t="s">
        <v>45</v>
      </c>
    </row>
    <row r="28" spans="1:9" s="4" customFormat="1" ht="24">
      <c r="A28" s="4" t="s">
        <v>48</v>
      </c>
      <c r="B28" s="4" t="s">
        <v>38</v>
      </c>
      <c r="C28" s="5">
        <v>300</v>
      </c>
      <c r="D28" s="4" t="s">
        <v>15</v>
      </c>
      <c r="E28" s="5">
        <v>0</v>
      </c>
      <c r="F28" s="5">
        <v>0</v>
      </c>
      <c r="G28" s="5">
        <v>0</v>
      </c>
      <c r="H28" s="7" t="s">
        <v>16</v>
      </c>
      <c r="I28" s="6" t="s">
        <v>46</v>
      </c>
    </row>
    <row r="29" spans="1:9" s="4" customFormat="1" ht="24">
      <c r="A29" s="4" t="s">
        <v>49</v>
      </c>
      <c r="B29" s="4" t="s">
        <v>38</v>
      </c>
      <c r="C29" s="5">
        <v>300</v>
      </c>
      <c r="D29" s="4" t="s">
        <v>36</v>
      </c>
      <c r="E29" s="5">
        <v>77000</v>
      </c>
      <c r="F29" s="5">
        <v>46</v>
      </c>
      <c r="G29" s="5">
        <f>E29*F29</f>
        <v>3542000</v>
      </c>
      <c r="H29" s="7">
        <v>40497</v>
      </c>
      <c r="I29" s="6" t="s">
        <v>157</v>
      </c>
    </row>
    <row r="30" spans="1:9" s="4" customFormat="1" ht="24">
      <c r="A30" s="4" t="s">
        <v>50</v>
      </c>
      <c r="B30" s="4" t="s">
        <v>38</v>
      </c>
      <c r="C30" s="5">
        <v>300</v>
      </c>
      <c r="D30" s="4" t="s">
        <v>15</v>
      </c>
      <c r="E30" s="5">
        <v>0</v>
      </c>
      <c r="F30" s="5">
        <v>0</v>
      </c>
      <c r="G30" s="5">
        <v>0</v>
      </c>
      <c r="H30" s="7" t="s">
        <v>16</v>
      </c>
      <c r="I30" s="6" t="s">
        <v>46</v>
      </c>
    </row>
    <row r="31" spans="1:9" s="4" customFormat="1">
      <c r="A31" s="4" t="s">
        <v>51</v>
      </c>
      <c r="B31" s="4" t="s">
        <v>38</v>
      </c>
      <c r="C31" s="5">
        <v>250</v>
      </c>
      <c r="D31" s="4" t="s">
        <v>36</v>
      </c>
      <c r="E31" s="5">
        <v>63000</v>
      </c>
      <c r="F31" s="5">
        <v>92</v>
      </c>
      <c r="G31" s="5">
        <f>E31*F31</f>
        <v>5796000</v>
      </c>
      <c r="H31" s="7">
        <v>40642</v>
      </c>
      <c r="I31" s="6"/>
    </row>
    <row r="32" spans="1:9" s="4" customFormat="1">
      <c r="A32" s="4" t="s">
        <v>52</v>
      </c>
      <c r="B32" s="4" t="s">
        <v>38</v>
      </c>
      <c r="C32" s="5">
        <v>250</v>
      </c>
      <c r="D32" s="4" t="s">
        <v>36</v>
      </c>
      <c r="E32" s="5">
        <v>63000</v>
      </c>
      <c r="F32" s="5">
        <v>92</v>
      </c>
      <c r="G32" s="5">
        <f>E32*F32</f>
        <v>5796000</v>
      </c>
      <c r="H32" s="7">
        <v>40543</v>
      </c>
      <c r="I32" s="6"/>
    </row>
    <row r="33" spans="1:9" s="4" customFormat="1" ht="36">
      <c r="A33" s="4" t="s">
        <v>53</v>
      </c>
      <c r="B33" s="4" t="s">
        <v>38</v>
      </c>
      <c r="C33" s="5">
        <v>250</v>
      </c>
      <c r="D33" s="4" t="s">
        <v>36</v>
      </c>
      <c r="E33" s="5">
        <v>83000</v>
      </c>
      <c r="F33" s="5">
        <v>92</v>
      </c>
      <c r="G33" s="5">
        <f>E33*F33</f>
        <v>7636000</v>
      </c>
      <c r="H33" s="7">
        <v>40883</v>
      </c>
      <c r="I33" s="6" t="s">
        <v>161</v>
      </c>
    </row>
    <row r="34" spans="1:9" s="4" customFormat="1" ht="36">
      <c r="A34" s="4" t="s">
        <v>54</v>
      </c>
      <c r="B34" s="4" t="s">
        <v>38</v>
      </c>
      <c r="C34" s="5">
        <v>250</v>
      </c>
      <c r="D34" s="4" t="s">
        <v>36</v>
      </c>
      <c r="E34" s="5">
        <v>81000</v>
      </c>
      <c r="F34" s="5">
        <v>92</v>
      </c>
      <c r="G34" s="5">
        <f>E34*F34</f>
        <v>7452000</v>
      </c>
      <c r="H34" s="7">
        <v>40604</v>
      </c>
      <c r="I34" s="6" t="s">
        <v>162</v>
      </c>
    </row>
    <row r="35" spans="1:9" s="4" customFormat="1">
      <c r="A35" s="24" t="s">
        <v>55</v>
      </c>
      <c r="B35" s="24"/>
      <c r="C35" s="25"/>
      <c r="D35" s="24"/>
      <c r="E35" s="25"/>
      <c r="F35" s="25"/>
      <c r="G35" s="25">
        <f>SUM(G22:G34)</f>
        <v>86020000</v>
      </c>
      <c r="H35" s="7"/>
      <c r="I35" s="6"/>
    </row>
    <row r="36" spans="1:9" s="4" customFormat="1">
      <c r="C36" s="5"/>
      <c r="E36" s="5"/>
      <c r="F36" s="5"/>
      <c r="G36" s="5"/>
      <c r="H36" s="7"/>
      <c r="I36" s="6"/>
    </row>
    <row r="37" spans="1:9" s="4" customFormat="1" ht="36">
      <c r="A37" s="24" t="s">
        <v>56</v>
      </c>
      <c r="C37" s="5"/>
      <c r="E37" s="5"/>
      <c r="F37" s="5"/>
      <c r="G37" s="5"/>
      <c r="H37" s="7"/>
      <c r="I37" s="6" t="s">
        <v>65</v>
      </c>
    </row>
    <row r="38" spans="1:9" s="4" customFormat="1">
      <c r="A38" s="4" t="s">
        <v>57</v>
      </c>
      <c r="B38" s="4" t="s">
        <v>5</v>
      </c>
      <c r="C38" s="5">
        <v>10000</v>
      </c>
      <c r="D38" s="4" t="s">
        <v>58</v>
      </c>
      <c r="E38" s="5">
        <v>220000</v>
      </c>
      <c r="F38" s="5">
        <v>92</v>
      </c>
      <c r="G38" s="5">
        <f t="shared" ref="G38:G43" si="1">E38*F38</f>
        <v>20240000</v>
      </c>
      <c r="H38" s="12">
        <v>42081</v>
      </c>
      <c r="I38" s="6"/>
    </row>
    <row r="39" spans="1:9" s="4" customFormat="1" ht="24">
      <c r="A39" s="4" t="s">
        <v>59</v>
      </c>
      <c r="B39" s="4" t="s">
        <v>5</v>
      </c>
      <c r="C39" s="5">
        <v>9200</v>
      </c>
      <c r="D39" s="4" t="s">
        <v>58</v>
      </c>
      <c r="E39" s="5">
        <v>428000</v>
      </c>
      <c r="F39" s="5">
        <v>87</v>
      </c>
      <c r="G39" s="5">
        <f t="shared" si="1"/>
        <v>37236000</v>
      </c>
      <c r="H39" s="12">
        <v>41946</v>
      </c>
      <c r="I39" s="6" t="s">
        <v>64</v>
      </c>
    </row>
    <row r="40" spans="1:9" s="4" customFormat="1" ht="24">
      <c r="A40" s="4" t="s">
        <v>60</v>
      </c>
      <c r="B40" s="4" t="s">
        <v>5</v>
      </c>
      <c r="C40" s="5">
        <v>4000</v>
      </c>
      <c r="D40" s="4" t="s">
        <v>58</v>
      </c>
      <c r="E40" s="5">
        <f>((114000*17)+(270000*75))/92</f>
        <v>241173.91304347827</v>
      </c>
      <c r="F40" s="5">
        <v>92</v>
      </c>
      <c r="G40" s="5">
        <f t="shared" si="1"/>
        <v>22188000</v>
      </c>
      <c r="I40" s="6" t="s">
        <v>63</v>
      </c>
    </row>
    <row r="41" spans="1:9" s="4" customFormat="1">
      <c r="A41" s="4" t="s">
        <v>61</v>
      </c>
      <c r="B41" s="4" t="s">
        <v>62</v>
      </c>
      <c r="C41" s="5">
        <v>7200</v>
      </c>
      <c r="D41" s="4" t="s">
        <v>58</v>
      </c>
      <c r="E41" s="5">
        <v>347000</v>
      </c>
      <c r="F41" s="5">
        <v>92</v>
      </c>
      <c r="G41" s="5">
        <f t="shared" si="1"/>
        <v>31924000</v>
      </c>
      <c r="H41" s="12">
        <v>42594</v>
      </c>
      <c r="I41" s="6"/>
    </row>
    <row r="42" spans="1:9" s="4" customFormat="1">
      <c r="A42" s="4" t="s">
        <v>66</v>
      </c>
      <c r="B42" s="4" t="s">
        <v>62</v>
      </c>
      <c r="C42" s="5">
        <v>5600</v>
      </c>
      <c r="D42" s="4" t="s">
        <v>58</v>
      </c>
      <c r="E42" s="5">
        <v>301000</v>
      </c>
      <c r="F42" s="5">
        <v>92</v>
      </c>
      <c r="G42" s="5">
        <f t="shared" si="1"/>
        <v>27692000</v>
      </c>
      <c r="H42" s="12">
        <v>42392</v>
      </c>
      <c r="I42" s="6"/>
    </row>
    <row r="43" spans="1:9" s="4" customFormat="1">
      <c r="A43" s="4" t="s">
        <v>67</v>
      </c>
      <c r="B43" s="4" t="s">
        <v>62</v>
      </c>
      <c r="C43" s="5">
        <v>4900</v>
      </c>
      <c r="D43" s="4" t="s">
        <v>58</v>
      </c>
      <c r="E43" s="5">
        <v>290000</v>
      </c>
      <c r="F43" s="5">
        <v>92</v>
      </c>
      <c r="G43" s="5">
        <f t="shared" si="1"/>
        <v>26680000</v>
      </c>
      <c r="H43" s="12">
        <v>42230</v>
      </c>
      <c r="I43" s="6"/>
    </row>
    <row r="44" spans="1:9" s="4" customFormat="1">
      <c r="A44" s="24" t="s">
        <v>68</v>
      </c>
      <c r="B44" s="24"/>
      <c r="C44" s="25"/>
      <c r="D44" s="24"/>
      <c r="E44" s="25"/>
      <c r="F44" s="25"/>
      <c r="G44" s="25">
        <f>SUM(G38:G43)</f>
        <v>165960000</v>
      </c>
      <c r="I44" s="6"/>
    </row>
    <row r="45" spans="1:9" s="4" customFormat="1">
      <c r="C45" s="5"/>
      <c r="E45" s="5"/>
      <c r="F45" s="5"/>
      <c r="G45" s="5"/>
      <c r="I45" s="6"/>
    </row>
    <row r="46" spans="1:9" s="4" customFormat="1">
      <c r="A46" s="24" t="s">
        <v>75</v>
      </c>
      <c r="C46" s="5"/>
      <c r="E46" s="5"/>
      <c r="F46" s="5"/>
      <c r="G46" s="5"/>
      <c r="I46" s="6"/>
    </row>
    <row r="47" spans="1:9" s="4" customFormat="1" ht="72">
      <c r="A47" s="4" t="s">
        <v>71</v>
      </c>
      <c r="B47" s="4" t="s">
        <v>5</v>
      </c>
      <c r="C47" s="5">
        <v>7200</v>
      </c>
      <c r="D47" s="4" t="s">
        <v>69</v>
      </c>
      <c r="E47" s="5">
        <v>0</v>
      </c>
      <c r="F47" s="5">
        <v>0</v>
      </c>
      <c r="G47" s="5">
        <v>0</v>
      </c>
      <c r="H47" s="12">
        <v>41016</v>
      </c>
      <c r="I47" s="6" t="s">
        <v>70</v>
      </c>
    </row>
    <row r="48" spans="1:9" s="4" customFormat="1" ht="24">
      <c r="A48" s="4" t="s">
        <v>72</v>
      </c>
      <c r="B48" s="4" t="s">
        <v>5</v>
      </c>
      <c r="C48" s="5">
        <v>1500</v>
      </c>
      <c r="D48" s="4" t="s">
        <v>73</v>
      </c>
      <c r="E48" s="5">
        <v>247000</v>
      </c>
      <c r="F48" s="5">
        <v>46</v>
      </c>
      <c r="G48" s="5">
        <f>E48*F48</f>
        <v>11362000</v>
      </c>
      <c r="H48" s="12">
        <v>40755</v>
      </c>
      <c r="I48" s="6" t="s">
        <v>74</v>
      </c>
    </row>
    <row r="49" spans="1:9" s="4" customFormat="1">
      <c r="A49" s="4" t="s">
        <v>76</v>
      </c>
      <c r="B49" s="4" t="s">
        <v>38</v>
      </c>
      <c r="C49" s="4">
        <v>400</v>
      </c>
      <c r="D49" s="4" t="s">
        <v>7</v>
      </c>
      <c r="E49" s="5">
        <v>128000</v>
      </c>
      <c r="F49" s="5">
        <v>92</v>
      </c>
      <c r="G49" s="5">
        <f t="shared" ref="G49:G82" si="2">E49*F49</f>
        <v>11776000</v>
      </c>
      <c r="H49" s="12">
        <v>40579</v>
      </c>
      <c r="I49" s="6"/>
    </row>
    <row r="50" spans="1:9" s="4" customFormat="1" ht="24">
      <c r="A50" s="4" t="s">
        <v>77</v>
      </c>
      <c r="B50" s="4" t="s">
        <v>38</v>
      </c>
      <c r="C50" s="4">
        <v>390</v>
      </c>
      <c r="D50" s="4" t="s">
        <v>73</v>
      </c>
      <c r="E50" s="5">
        <v>87000</v>
      </c>
      <c r="F50" s="5">
        <v>82</v>
      </c>
      <c r="G50" s="5">
        <f t="shared" si="2"/>
        <v>7134000</v>
      </c>
      <c r="H50" s="12">
        <v>40999</v>
      </c>
      <c r="I50" s="6" t="s">
        <v>78</v>
      </c>
    </row>
    <row r="51" spans="1:9" s="4" customFormat="1">
      <c r="A51" s="4" t="s">
        <v>79</v>
      </c>
      <c r="B51" s="4" t="s">
        <v>38</v>
      </c>
      <c r="C51" s="4">
        <v>360</v>
      </c>
      <c r="D51" s="4" t="s">
        <v>80</v>
      </c>
      <c r="E51" s="5">
        <v>112000</v>
      </c>
      <c r="F51" s="5">
        <v>92</v>
      </c>
      <c r="G51" s="5">
        <f t="shared" si="2"/>
        <v>10304000</v>
      </c>
      <c r="H51" s="12">
        <v>40697</v>
      </c>
      <c r="I51" s="6"/>
    </row>
    <row r="52" spans="1:9" s="4" customFormat="1">
      <c r="A52" s="4" t="s">
        <v>81</v>
      </c>
      <c r="B52" s="4" t="s">
        <v>38</v>
      </c>
      <c r="C52" s="4">
        <v>300</v>
      </c>
      <c r="D52" s="4" t="s">
        <v>82</v>
      </c>
      <c r="E52" s="5">
        <v>86000</v>
      </c>
      <c r="F52" s="5">
        <v>92</v>
      </c>
      <c r="G52" s="5">
        <f t="shared" si="2"/>
        <v>7912000</v>
      </c>
      <c r="H52" s="12">
        <v>40543</v>
      </c>
    </row>
    <row r="53" spans="1:9" s="4" customFormat="1">
      <c r="A53" s="4" t="s">
        <v>83</v>
      </c>
      <c r="B53" s="4" t="s">
        <v>38</v>
      </c>
      <c r="C53" s="4">
        <v>250</v>
      </c>
      <c r="D53" s="4" t="s">
        <v>15</v>
      </c>
      <c r="E53" s="5">
        <v>0</v>
      </c>
      <c r="F53" s="5">
        <v>0</v>
      </c>
      <c r="G53" s="5">
        <f t="shared" si="2"/>
        <v>0</v>
      </c>
      <c r="H53" s="12" t="s">
        <v>84</v>
      </c>
      <c r="I53" s="4" t="s">
        <v>16</v>
      </c>
    </row>
    <row r="54" spans="1:9" s="4" customFormat="1" ht="48">
      <c r="A54" s="4" t="s">
        <v>85</v>
      </c>
      <c r="B54" s="4" t="s">
        <v>38</v>
      </c>
      <c r="C54" s="4">
        <v>250</v>
      </c>
      <c r="D54" s="4" t="s">
        <v>86</v>
      </c>
      <c r="E54" s="5">
        <f>((109000*19)+(86000*42))/61</f>
        <v>93163.934426229505</v>
      </c>
      <c r="F54" s="5">
        <v>61</v>
      </c>
      <c r="G54" s="5">
        <f t="shared" si="2"/>
        <v>5683000</v>
      </c>
      <c r="H54" s="12">
        <v>40865</v>
      </c>
      <c r="I54" s="6" t="s">
        <v>87</v>
      </c>
    </row>
    <row r="55" spans="1:9" s="4" customFormat="1" ht="24">
      <c r="A55" s="4" t="s">
        <v>88</v>
      </c>
      <c r="B55" s="4" t="s">
        <v>38</v>
      </c>
      <c r="C55" s="4">
        <v>250</v>
      </c>
      <c r="D55" s="4" t="s">
        <v>86</v>
      </c>
      <c r="E55" s="5">
        <f>((93000*31)+(87000*62))/92</f>
        <v>89967.391304347824</v>
      </c>
      <c r="F55" s="5">
        <v>92</v>
      </c>
      <c r="G55" s="5">
        <f t="shared" si="2"/>
        <v>8277000</v>
      </c>
      <c r="H55" s="12">
        <v>40633</v>
      </c>
      <c r="I55" s="6" t="s">
        <v>89</v>
      </c>
    </row>
    <row r="56" spans="1:9" s="4" customFormat="1">
      <c r="A56" s="4" t="s">
        <v>107</v>
      </c>
      <c r="B56" s="4" t="s">
        <v>38</v>
      </c>
      <c r="C56" s="4">
        <v>250</v>
      </c>
      <c r="D56" s="4" t="s">
        <v>90</v>
      </c>
      <c r="E56" s="5">
        <v>118000</v>
      </c>
      <c r="F56" s="5">
        <v>92</v>
      </c>
      <c r="G56" s="5">
        <f t="shared" si="2"/>
        <v>10856000</v>
      </c>
      <c r="H56" s="12">
        <v>40908</v>
      </c>
      <c r="I56" s="6" t="s">
        <v>91</v>
      </c>
    </row>
    <row r="57" spans="1:9" s="4" customFormat="1">
      <c r="A57" s="24" t="s">
        <v>106</v>
      </c>
      <c r="B57" s="24"/>
      <c r="C57" s="24"/>
      <c r="D57" s="24"/>
      <c r="E57" s="25"/>
      <c r="F57" s="25"/>
      <c r="G57" s="25">
        <f>SUM(G47:G56)</f>
        <v>73304000</v>
      </c>
      <c r="H57" s="12"/>
      <c r="I57" s="6"/>
    </row>
    <row r="58" spans="1:9" s="4" customFormat="1">
      <c r="E58" s="5"/>
      <c r="F58" s="5"/>
      <c r="G58" s="5"/>
      <c r="H58" s="12"/>
      <c r="I58" s="6"/>
    </row>
    <row r="59" spans="1:9" s="4" customFormat="1">
      <c r="A59" s="24" t="s">
        <v>92</v>
      </c>
      <c r="E59" s="5"/>
      <c r="F59" s="5"/>
      <c r="G59" s="5"/>
      <c r="H59" s="12"/>
      <c r="I59" s="6"/>
    </row>
    <row r="60" spans="1:9" s="4" customFormat="1" ht="24">
      <c r="A60" s="4" t="s">
        <v>93</v>
      </c>
      <c r="B60" s="4" t="s">
        <v>62</v>
      </c>
      <c r="C60" s="4">
        <v>1500</v>
      </c>
      <c r="D60" s="4" t="s">
        <v>94</v>
      </c>
      <c r="E60" s="5">
        <v>308000</v>
      </c>
      <c r="F60" s="5">
        <v>32</v>
      </c>
      <c r="G60" s="5">
        <f t="shared" si="2"/>
        <v>9856000</v>
      </c>
      <c r="H60" s="12">
        <v>40483</v>
      </c>
      <c r="I60" s="6" t="s">
        <v>95</v>
      </c>
    </row>
    <row r="61" spans="1:9" s="4" customFormat="1" ht="24">
      <c r="A61" s="4" t="s">
        <v>96</v>
      </c>
      <c r="B61" s="4" t="s">
        <v>38</v>
      </c>
      <c r="C61" s="4">
        <v>300</v>
      </c>
      <c r="D61" s="4" t="s">
        <v>69</v>
      </c>
      <c r="E61" s="5">
        <v>85000</v>
      </c>
      <c r="F61" s="5">
        <v>62</v>
      </c>
      <c r="G61" s="5">
        <f t="shared" si="2"/>
        <v>5270000</v>
      </c>
      <c r="H61" s="12">
        <v>41090</v>
      </c>
      <c r="I61" s="6" t="s">
        <v>97</v>
      </c>
    </row>
    <row r="62" spans="1:9" s="4" customFormat="1">
      <c r="A62" s="4" t="s">
        <v>98</v>
      </c>
      <c r="B62" s="4" t="s">
        <v>38</v>
      </c>
      <c r="C62" s="4">
        <v>300</v>
      </c>
      <c r="D62" s="4" t="s">
        <v>99</v>
      </c>
      <c r="E62" s="5">
        <v>90000</v>
      </c>
      <c r="F62" s="5">
        <v>92</v>
      </c>
      <c r="G62" s="5">
        <f t="shared" si="2"/>
        <v>8280000</v>
      </c>
      <c r="H62" s="12">
        <v>40543</v>
      </c>
      <c r="I62" s="6"/>
    </row>
    <row r="63" spans="1:9" s="4" customFormat="1">
      <c r="A63" s="4" t="s">
        <v>100</v>
      </c>
      <c r="B63" s="4" t="s">
        <v>38</v>
      </c>
      <c r="C63" s="4">
        <v>250</v>
      </c>
      <c r="D63" s="4" t="s">
        <v>69</v>
      </c>
      <c r="E63" s="5">
        <v>85000</v>
      </c>
      <c r="F63" s="5">
        <v>92</v>
      </c>
      <c r="G63" s="5">
        <f t="shared" si="2"/>
        <v>7820000</v>
      </c>
      <c r="H63" s="12">
        <v>41090</v>
      </c>
      <c r="I63" s="6"/>
    </row>
    <row r="64" spans="1:9" s="4" customFormat="1" ht="24">
      <c r="A64" s="4" t="s">
        <v>101</v>
      </c>
      <c r="B64" s="4" t="s">
        <v>38</v>
      </c>
      <c r="C64" s="4">
        <v>250</v>
      </c>
      <c r="D64" s="4" t="s">
        <v>102</v>
      </c>
      <c r="E64" s="5">
        <v>84000</v>
      </c>
      <c r="F64" s="5">
        <v>86</v>
      </c>
      <c r="G64" s="5">
        <f t="shared" si="2"/>
        <v>7224000</v>
      </c>
      <c r="H64" s="12">
        <v>40638</v>
      </c>
      <c r="I64" s="6" t="s">
        <v>103</v>
      </c>
    </row>
    <row r="65" spans="1:9" s="4" customFormat="1">
      <c r="A65" s="4" t="s">
        <v>104</v>
      </c>
      <c r="B65" s="4" t="s">
        <v>38</v>
      </c>
      <c r="C65" s="4">
        <v>150</v>
      </c>
      <c r="D65" s="4" t="s">
        <v>15</v>
      </c>
      <c r="E65" s="5">
        <v>0</v>
      </c>
      <c r="F65" s="5">
        <v>0</v>
      </c>
      <c r="G65" s="5">
        <f t="shared" si="2"/>
        <v>0</v>
      </c>
      <c r="H65" s="12" t="s">
        <v>84</v>
      </c>
      <c r="I65" s="6" t="s">
        <v>16</v>
      </c>
    </row>
    <row r="66" spans="1:9" s="4" customFormat="1">
      <c r="A66" s="24" t="s">
        <v>105</v>
      </c>
      <c r="B66" s="26"/>
      <c r="C66" s="26"/>
      <c r="D66" s="26"/>
      <c r="E66" s="27"/>
      <c r="F66" s="27"/>
      <c r="G66" s="25">
        <f>SUM(G60:G65)</f>
        <v>38450000</v>
      </c>
      <c r="H66" s="12"/>
      <c r="I66" s="6"/>
    </row>
    <row r="67" spans="1:9" s="4" customFormat="1">
      <c r="E67" s="5"/>
      <c r="F67" s="5"/>
      <c r="G67" s="5"/>
      <c r="H67" s="12"/>
      <c r="I67" s="6"/>
    </row>
    <row r="68" spans="1:9" s="4" customFormat="1">
      <c r="A68" s="24" t="s">
        <v>108</v>
      </c>
      <c r="E68" s="5"/>
      <c r="F68" s="5"/>
      <c r="G68" s="5"/>
      <c r="H68" s="12"/>
      <c r="I68" s="6"/>
    </row>
    <row r="69" spans="1:9" s="4" customFormat="1">
      <c r="A69" s="4" t="s">
        <v>109</v>
      </c>
      <c r="B69" s="4" t="s">
        <v>38</v>
      </c>
      <c r="C69" s="4">
        <v>400</v>
      </c>
      <c r="D69" s="4" t="s">
        <v>110</v>
      </c>
      <c r="E69" s="5">
        <v>237000</v>
      </c>
      <c r="F69" s="5">
        <v>92</v>
      </c>
      <c r="G69" s="5">
        <f t="shared" si="2"/>
        <v>21804000</v>
      </c>
      <c r="H69" s="12"/>
      <c r="I69" s="6" t="s">
        <v>158</v>
      </c>
    </row>
    <row r="70" spans="1:9" s="4" customFormat="1">
      <c r="A70" s="4" t="s">
        <v>111</v>
      </c>
      <c r="B70" s="4" t="s">
        <v>38</v>
      </c>
      <c r="C70" s="4">
        <v>400</v>
      </c>
      <c r="D70" s="4" t="s">
        <v>15</v>
      </c>
      <c r="E70" s="5">
        <v>132000</v>
      </c>
      <c r="F70" s="5">
        <v>92</v>
      </c>
      <c r="G70" s="5">
        <f t="shared" si="2"/>
        <v>12144000</v>
      </c>
      <c r="H70" s="12">
        <v>41653</v>
      </c>
      <c r="I70" s="6" t="s">
        <v>158</v>
      </c>
    </row>
    <row r="71" spans="1:9" s="4" customFormat="1">
      <c r="A71" s="4" t="s">
        <v>112</v>
      </c>
      <c r="B71" s="4" t="s">
        <v>38</v>
      </c>
      <c r="C71" s="4">
        <v>300</v>
      </c>
      <c r="D71" s="4" t="s">
        <v>113</v>
      </c>
      <c r="E71" s="5">
        <v>72000</v>
      </c>
      <c r="F71" s="5">
        <v>92</v>
      </c>
      <c r="G71" s="5">
        <f t="shared" si="2"/>
        <v>6624000</v>
      </c>
      <c r="H71" s="12">
        <v>41003</v>
      </c>
      <c r="I71" s="6"/>
    </row>
    <row r="72" spans="1:9" s="4" customFormat="1">
      <c r="A72" s="4" t="s">
        <v>114</v>
      </c>
      <c r="B72" s="4" t="s">
        <v>38</v>
      </c>
      <c r="C72" s="4">
        <v>300</v>
      </c>
      <c r="D72" s="4" t="s">
        <v>115</v>
      </c>
      <c r="E72" s="5">
        <v>50000</v>
      </c>
      <c r="F72" s="5">
        <v>92</v>
      </c>
      <c r="G72" s="5">
        <f t="shared" si="2"/>
        <v>4600000</v>
      </c>
      <c r="H72" s="12">
        <v>40543</v>
      </c>
      <c r="I72" s="6"/>
    </row>
    <row r="73" spans="1:9" s="4" customFormat="1">
      <c r="A73" s="4" t="s">
        <v>116</v>
      </c>
      <c r="B73" s="4" t="s">
        <v>38</v>
      </c>
      <c r="C73" s="4">
        <v>300</v>
      </c>
      <c r="D73" s="4" t="s">
        <v>80</v>
      </c>
      <c r="E73" s="5">
        <v>60000</v>
      </c>
      <c r="F73" s="5">
        <v>92</v>
      </c>
      <c r="G73" s="5">
        <f t="shared" si="2"/>
        <v>5520000</v>
      </c>
      <c r="H73" s="12">
        <v>40878</v>
      </c>
      <c r="I73" s="6" t="s">
        <v>117</v>
      </c>
    </row>
    <row r="74" spans="1:9" s="4" customFormat="1" ht="36">
      <c r="A74" s="4" t="s">
        <v>120</v>
      </c>
      <c r="B74" s="4" t="s">
        <v>38</v>
      </c>
      <c r="C74" s="4">
        <v>300</v>
      </c>
      <c r="D74" s="4" t="s">
        <v>118</v>
      </c>
      <c r="E74" s="5">
        <v>60000</v>
      </c>
      <c r="F74" s="5">
        <v>92</v>
      </c>
      <c r="G74" s="5">
        <f t="shared" si="2"/>
        <v>5520000</v>
      </c>
      <c r="H74" s="12">
        <v>40862</v>
      </c>
      <c r="I74" s="15" t="s">
        <v>119</v>
      </c>
    </row>
    <row r="75" spans="1:9" s="4" customFormat="1">
      <c r="A75" s="4" t="s">
        <v>121</v>
      </c>
      <c r="B75" s="4" t="s">
        <v>38</v>
      </c>
      <c r="C75" s="4">
        <v>300</v>
      </c>
      <c r="D75" s="4" t="s">
        <v>122</v>
      </c>
      <c r="E75" s="5">
        <v>60000</v>
      </c>
      <c r="F75" s="5">
        <v>92</v>
      </c>
      <c r="G75" s="5">
        <f t="shared" si="2"/>
        <v>5520000</v>
      </c>
      <c r="H75" s="12">
        <v>40562</v>
      </c>
      <c r="I75" s="14"/>
    </row>
    <row r="76" spans="1:9" s="4" customFormat="1">
      <c r="A76" s="4" t="s">
        <v>123</v>
      </c>
      <c r="B76" s="4" t="s">
        <v>38</v>
      </c>
      <c r="C76" s="4">
        <v>300</v>
      </c>
      <c r="D76" s="4" t="s">
        <v>124</v>
      </c>
      <c r="E76" s="5">
        <v>10000</v>
      </c>
      <c r="F76" s="5">
        <v>92</v>
      </c>
      <c r="G76" s="5">
        <f t="shared" si="2"/>
        <v>920000</v>
      </c>
      <c r="H76" s="12">
        <v>40549</v>
      </c>
      <c r="I76" s="6" t="s">
        <v>125</v>
      </c>
    </row>
    <row r="77" spans="1:9" s="4" customFormat="1">
      <c r="A77" s="4" t="s">
        <v>126</v>
      </c>
      <c r="B77" s="4" t="s">
        <v>38</v>
      </c>
      <c r="C77" s="4">
        <v>300</v>
      </c>
      <c r="D77" s="4" t="s">
        <v>15</v>
      </c>
      <c r="E77" s="5">
        <v>0</v>
      </c>
      <c r="F77" s="5">
        <v>0</v>
      </c>
      <c r="G77" s="5">
        <f t="shared" si="2"/>
        <v>0</v>
      </c>
      <c r="H77" s="4" t="s">
        <v>16</v>
      </c>
      <c r="I77" s="6" t="s">
        <v>127</v>
      </c>
    </row>
    <row r="78" spans="1:9" s="4" customFormat="1">
      <c r="A78" s="4" t="s">
        <v>128</v>
      </c>
      <c r="B78" s="4" t="s">
        <v>38</v>
      </c>
      <c r="C78" s="4">
        <v>300</v>
      </c>
      <c r="D78" s="4" t="s">
        <v>115</v>
      </c>
      <c r="E78" s="5">
        <v>48000</v>
      </c>
      <c r="F78" s="5">
        <v>30</v>
      </c>
      <c r="G78" s="5">
        <f t="shared" si="2"/>
        <v>1440000</v>
      </c>
      <c r="H78" s="12">
        <v>40481</v>
      </c>
      <c r="I78" s="6"/>
    </row>
    <row r="79" spans="1:9" s="4" customFormat="1">
      <c r="A79" s="4" t="s">
        <v>129</v>
      </c>
      <c r="B79" s="4" t="s">
        <v>38</v>
      </c>
      <c r="C79" s="4">
        <v>280</v>
      </c>
      <c r="D79" s="4" t="s">
        <v>15</v>
      </c>
      <c r="E79" s="5">
        <v>0</v>
      </c>
      <c r="F79" s="5">
        <v>0</v>
      </c>
      <c r="G79" s="5">
        <f t="shared" si="2"/>
        <v>0</v>
      </c>
      <c r="H79" s="4" t="s">
        <v>16</v>
      </c>
      <c r="I79" s="6" t="s">
        <v>130</v>
      </c>
    </row>
    <row r="80" spans="1:9" s="4" customFormat="1">
      <c r="A80" s="4" t="s">
        <v>131</v>
      </c>
      <c r="B80" s="4" t="s">
        <v>38</v>
      </c>
      <c r="C80" s="4">
        <v>250</v>
      </c>
      <c r="D80" s="4" t="s">
        <v>113</v>
      </c>
      <c r="E80" s="5">
        <v>48000</v>
      </c>
      <c r="F80" s="5">
        <v>92</v>
      </c>
      <c r="G80" s="5">
        <f t="shared" si="2"/>
        <v>4416000</v>
      </c>
      <c r="H80" s="12">
        <v>40577</v>
      </c>
      <c r="I80" s="6" t="s">
        <v>16</v>
      </c>
    </row>
    <row r="81" spans="1:9" s="4" customFormat="1">
      <c r="A81" s="4" t="s">
        <v>132</v>
      </c>
      <c r="B81" s="4" t="s">
        <v>38</v>
      </c>
      <c r="C81" s="4">
        <v>150</v>
      </c>
      <c r="D81" s="4" t="s">
        <v>133</v>
      </c>
      <c r="E81" s="5">
        <v>92000</v>
      </c>
      <c r="F81" s="5">
        <v>92</v>
      </c>
      <c r="G81" s="5">
        <f t="shared" si="2"/>
        <v>8464000</v>
      </c>
      <c r="H81" s="12">
        <v>40738</v>
      </c>
      <c r="I81" s="6"/>
    </row>
    <row r="82" spans="1:9" s="4" customFormat="1">
      <c r="A82" s="4" t="s">
        <v>134</v>
      </c>
      <c r="B82" s="4" t="s">
        <v>38</v>
      </c>
      <c r="C82" s="4">
        <v>150</v>
      </c>
      <c r="D82" s="4" t="s">
        <v>15</v>
      </c>
      <c r="E82" s="5">
        <v>0</v>
      </c>
      <c r="F82" s="5">
        <v>0</v>
      </c>
      <c r="G82" s="5">
        <f t="shared" si="2"/>
        <v>0</v>
      </c>
      <c r="H82" s="4" t="s">
        <v>16</v>
      </c>
      <c r="I82" s="6" t="s">
        <v>16</v>
      </c>
    </row>
    <row r="83" spans="1:9" s="4" customFormat="1">
      <c r="A83" s="24" t="s">
        <v>135</v>
      </c>
      <c r="B83" s="24"/>
      <c r="C83" s="24"/>
      <c r="D83" s="24"/>
      <c r="E83" s="25"/>
      <c r="F83" s="25"/>
      <c r="G83" s="25">
        <f>SUM(G69:G82)</f>
        <v>76972000</v>
      </c>
      <c r="I83" s="6"/>
    </row>
    <row r="84" spans="1:9">
      <c r="E84" s="3"/>
      <c r="F84" s="3"/>
      <c r="G84" s="3"/>
      <c r="I84" s="13"/>
    </row>
    <row r="85" spans="1:9">
      <c r="A85" s="23" t="s">
        <v>136</v>
      </c>
      <c r="E85" s="3"/>
      <c r="F85" s="3"/>
      <c r="G85" s="3"/>
      <c r="I85" s="13"/>
    </row>
    <row r="86" spans="1:9">
      <c r="A86" s="1" t="s">
        <v>138</v>
      </c>
      <c r="B86" s="1" t="s">
        <v>38</v>
      </c>
      <c r="C86" s="1">
        <v>300</v>
      </c>
      <c r="D86" s="1" t="s">
        <v>137</v>
      </c>
      <c r="E86" s="3">
        <v>57000</v>
      </c>
      <c r="F86" s="3">
        <v>92</v>
      </c>
      <c r="G86" s="3">
        <f>F86*E86</f>
        <v>5244000</v>
      </c>
      <c r="H86" s="16">
        <v>42057</v>
      </c>
      <c r="I86" s="13"/>
    </row>
    <row r="87" spans="1:9">
      <c r="A87" s="1" t="s">
        <v>139</v>
      </c>
      <c r="B87" s="1" t="s">
        <v>38</v>
      </c>
      <c r="C87" s="1">
        <v>300</v>
      </c>
      <c r="D87" s="1" t="s">
        <v>137</v>
      </c>
      <c r="E87" s="3">
        <v>133000</v>
      </c>
      <c r="F87" s="3">
        <v>92</v>
      </c>
      <c r="G87" s="3">
        <f t="shared" ref="G87:G94" si="3">F87*E87</f>
        <v>12236000</v>
      </c>
      <c r="H87" s="16">
        <v>40912</v>
      </c>
      <c r="I87" s="13"/>
    </row>
    <row r="88" spans="1:9">
      <c r="A88" s="1" t="s">
        <v>140</v>
      </c>
      <c r="B88" s="1" t="s">
        <v>38</v>
      </c>
      <c r="C88" s="1">
        <v>300</v>
      </c>
      <c r="D88" s="1" t="s">
        <v>137</v>
      </c>
      <c r="E88" s="3">
        <v>50000</v>
      </c>
      <c r="F88" s="3">
        <v>92</v>
      </c>
      <c r="G88" s="3">
        <f t="shared" si="3"/>
        <v>4600000</v>
      </c>
      <c r="H88" s="16">
        <v>41432</v>
      </c>
      <c r="I88" s="13"/>
    </row>
    <row r="89" spans="1:9">
      <c r="A89" s="1" t="s">
        <v>141</v>
      </c>
      <c r="B89" s="1" t="s">
        <v>38</v>
      </c>
      <c r="C89" s="1">
        <v>300</v>
      </c>
      <c r="D89" s="1" t="s">
        <v>142</v>
      </c>
      <c r="E89" s="3">
        <v>50000</v>
      </c>
      <c r="F89" s="3">
        <v>92</v>
      </c>
      <c r="G89" s="3">
        <f t="shared" si="3"/>
        <v>4600000</v>
      </c>
      <c r="H89" s="16">
        <v>41182</v>
      </c>
    </row>
    <row r="90" spans="1:9">
      <c r="A90" s="23" t="s">
        <v>143</v>
      </c>
      <c r="B90" s="28"/>
      <c r="C90" s="28"/>
      <c r="D90" s="28"/>
      <c r="E90" s="29"/>
      <c r="F90" s="29"/>
      <c r="G90" s="30">
        <f>SUM(G86:G89)</f>
        <v>26680000</v>
      </c>
    </row>
    <row r="91" spans="1:9">
      <c r="E91" s="3"/>
      <c r="F91" s="3"/>
      <c r="G91" s="3"/>
    </row>
    <row r="92" spans="1:9">
      <c r="A92" s="23" t="s">
        <v>144</v>
      </c>
      <c r="E92" s="3"/>
      <c r="F92" s="3"/>
      <c r="G92" s="3"/>
    </row>
    <row r="93" spans="1:9">
      <c r="A93" s="1" t="s">
        <v>145</v>
      </c>
      <c r="B93" s="1" t="s">
        <v>62</v>
      </c>
      <c r="C93" s="1">
        <v>5000</v>
      </c>
      <c r="D93" s="1" t="s">
        <v>7</v>
      </c>
      <c r="E93" s="3">
        <v>244000</v>
      </c>
      <c r="F93" s="3">
        <v>92</v>
      </c>
      <c r="G93" s="3">
        <f t="shared" si="3"/>
        <v>22448000</v>
      </c>
      <c r="H93" s="16">
        <v>42444</v>
      </c>
    </row>
    <row r="94" spans="1:9">
      <c r="A94" s="1" t="s">
        <v>146</v>
      </c>
      <c r="B94" s="1" t="s">
        <v>62</v>
      </c>
      <c r="C94" s="1">
        <v>1000</v>
      </c>
      <c r="D94" s="1" t="s">
        <v>7</v>
      </c>
      <c r="E94" s="3">
        <v>159000</v>
      </c>
      <c r="F94" s="3">
        <v>92</v>
      </c>
      <c r="G94" s="3">
        <f t="shared" si="3"/>
        <v>14628000</v>
      </c>
      <c r="H94" s="16">
        <v>40865</v>
      </c>
    </row>
    <row r="95" spans="1:9">
      <c r="A95" s="23" t="s">
        <v>147</v>
      </c>
      <c r="B95" s="28"/>
      <c r="C95" s="28"/>
      <c r="D95" s="28"/>
      <c r="E95" s="29"/>
      <c r="F95" s="29"/>
      <c r="G95" s="30">
        <f>SUM(G93:G94)</f>
        <v>37076000</v>
      </c>
    </row>
    <row r="96" spans="1:9">
      <c r="E96" s="3"/>
      <c r="F96" s="3"/>
      <c r="G96" s="3"/>
    </row>
    <row r="97" spans="1:8" ht="15">
      <c r="A97" s="18" t="s">
        <v>152</v>
      </c>
      <c r="B97" s="19"/>
      <c r="C97" s="19"/>
      <c r="D97" s="19"/>
      <c r="E97" s="20"/>
      <c r="F97" s="20"/>
      <c r="G97" s="21">
        <f>G95+G90+G83+G66+G57+G44+G35+G19</f>
        <v>629683000</v>
      </c>
      <c r="H97" s="17"/>
    </row>
    <row r="98" spans="1:8">
      <c r="A98" s="2"/>
      <c r="E98" s="3"/>
      <c r="G98" s="3"/>
    </row>
    <row r="99" spans="1:8">
      <c r="E99" s="3"/>
      <c r="G99" s="3"/>
    </row>
    <row r="100" spans="1:8">
      <c r="A100" s="36" t="s">
        <v>153</v>
      </c>
      <c r="E100" s="3"/>
      <c r="G100" s="3"/>
    </row>
    <row r="101" spans="1:8">
      <c r="E101" s="3"/>
      <c r="G101" s="3"/>
    </row>
    <row r="102" spans="1:8">
      <c r="E102" s="3"/>
      <c r="G102" s="3"/>
    </row>
    <row r="103" spans="1:8">
      <c r="G103" s="3"/>
    </row>
    <row r="104" spans="1:8">
      <c r="G104" s="3"/>
    </row>
    <row r="105" spans="1:8">
      <c r="G105" s="3"/>
    </row>
  </sheetData>
  <mergeCells count="1">
    <mergeCell ref="A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Noble Fleet Study</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Ravi</dc:creator>
  <cp:lastModifiedBy>Ravi</cp:lastModifiedBy>
  <dcterms:created xsi:type="dcterms:W3CDTF">2010-10-21T16:57:08Z</dcterms:created>
  <dcterms:modified xsi:type="dcterms:W3CDTF">2010-10-21T20:09:47Z</dcterms:modified>
</cp:coreProperties>
</file>